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Challenges\Essential 8\E8 Report card\"/>
    </mc:Choice>
  </mc:AlternateContent>
  <xr:revisionPtr revIDLastSave="0" documentId="13_ncr:1_{55020ABA-2B42-4DC2-A6A9-CB5919F173B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structions" sheetId="4" r:id="rId1"/>
    <sheet name="SleepFactorEva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E45" i="3"/>
  <c r="E44" i="3"/>
  <c r="E43" i="3"/>
  <c r="E42" i="3"/>
  <c r="E41" i="3"/>
  <c r="E39" i="3"/>
  <c r="E38" i="3"/>
  <c r="E37" i="3"/>
  <c r="E36" i="3"/>
  <c r="E35" i="3"/>
  <c r="E34" i="3"/>
  <c r="E32" i="3"/>
  <c r="E31" i="3"/>
  <c r="E30" i="3"/>
  <c r="E29" i="3"/>
  <c r="E28" i="3"/>
  <c r="E27" i="3"/>
  <c r="E26" i="3"/>
  <c r="E25" i="3"/>
  <c r="E24" i="3"/>
  <c r="E23" i="3"/>
  <c r="E21" i="3"/>
  <c r="E20" i="3"/>
  <c r="E19" i="3"/>
  <c r="E18" i="3"/>
  <c r="E16" i="3"/>
  <c r="E15" i="3"/>
  <c r="E14" i="3"/>
  <c r="E13" i="3"/>
  <c r="E12" i="3"/>
  <c r="E11" i="3"/>
  <c r="E10" i="3"/>
  <c r="E9" i="3"/>
  <c r="E8" i="3"/>
  <c r="E7" i="3"/>
  <c r="E6" i="3"/>
  <c r="E5" i="3"/>
  <c r="E3" i="3"/>
  <c r="E48" i="3" l="1"/>
  <c r="E49" i="3" s="1"/>
</calcChain>
</file>

<file path=xl/sharedStrings.xml><?xml version="1.0" encoding="utf-8"?>
<sst xmlns="http://schemas.openxmlformats.org/spreadsheetml/2006/main" count="108" uniqueCount="71">
  <si>
    <t>Your Answer</t>
  </si>
  <si>
    <t>Points (Auto-Calculated)</t>
  </si>
  <si>
    <t>7–9 hrs</t>
  </si>
  <si>
    <t>Yes</t>
  </si>
  <si>
    <t>Never</t>
  </si>
  <si>
    <t>Do you snore when you sleep?</t>
  </si>
  <si>
    <t>Often</t>
  </si>
  <si>
    <t>Do you have a regular bed time (pre-sleep) routine?</t>
  </si>
  <si>
    <t>Grade/Interpretation:</t>
  </si>
  <si>
    <t>I am a "light sleeper" waking up for sounds, light, movement, etc.</t>
  </si>
  <si>
    <t>I wake up from sleep to go to the bathroom.</t>
  </si>
  <si>
    <t>Sleep Quality Behaviors</t>
  </si>
  <si>
    <t>I have a wake routine (physical activity, stretches, clean kitchen, pool, etc.</t>
  </si>
  <si>
    <t>I have to force myself to stay awake during the day.</t>
  </si>
  <si>
    <t>I am a "morning person."</t>
  </si>
  <si>
    <t>I feel drowsy after eating.</t>
  </si>
  <si>
    <t>Factor</t>
  </si>
  <si>
    <t>Q#</t>
  </si>
  <si>
    <t>Do you ever wake yourself up snoring?</t>
  </si>
  <si>
    <t>Good</t>
  </si>
  <si>
    <t xml:space="preserve">I get drowsy when I drive. </t>
  </si>
  <si>
    <t>I use caffeine during the day because I feel drowsy.</t>
  </si>
  <si>
    <t>I watch a screen right before or when falling asleep.</t>
  </si>
  <si>
    <t>No</t>
  </si>
  <si>
    <t>Do you have a consistent bed time?</t>
  </si>
  <si>
    <t>Do you have difficulty falling asleep at bedtime?</t>
  </si>
  <si>
    <t>After falling asleep, I wake up before my intended wake time.</t>
  </si>
  <si>
    <t>When I awake before my intended wake time, I have difficulty going back to sleep.</t>
  </si>
  <si>
    <t>I wake up without the use of an alarm clock.</t>
  </si>
  <si>
    <t>I have a consistent wake time.</t>
  </si>
  <si>
    <t>I keep my bedtime and wake time consistent on weekends.</t>
  </si>
  <si>
    <t>I take a nap (or sometimes two) daily.</t>
  </si>
  <si>
    <t>I fall asleep when watching TV or reading (other than bedtime).</t>
  </si>
  <si>
    <t>I catch myself falling asleep unintentionally.</t>
  </si>
  <si>
    <t>I use caffeine to feel awake in the morning.</t>
  </si>
  <si>
    <t>I have pets in the bedroom.</t>
  </si>
  <si>
    <t>I sleep only in my bed and my bed is used almost exclusively for sleep.</t>
  </si>
  <si>
    <t>I consume caffeine at night within hours of sleep.</t>
  </si>
  <si>
    <t>I drink alcohol prior to bedtime.</t>
  </si>
  <si>
    <t>I take prescribed medicine or supplements to help me sleep.</t>
  </si>
  <si>
    <t>I wake up easily at my awake time.</t>
  </si>
  <si>
    <t>I feel good and rested in the mornings.</t>
  </si>
  <si>
    <t>When I sleep, I make sure the room is dark.</t>
  </si>
  <si>
    <t>When I sleep, I use a fan or device for "background noise".</t>
  </si>
  <si>
    <t>&lt;1 hour variation</t>
  </si>
  <si>
    <t>How often have you been told that you stop or pause breathing while sleeping?</t>
  </si>
  <si>
    <t>I sleep less (stay up late or wake up early to have more available time (for: homework, project, party, event, etc.).</t>
  </si>
  <si>
    <t>Sleep Category</t>
  </si>
  <si>
    <t>Overall, how much variation in time do you experience each night?</t>
  </si>
  <si>
    <t>Overall, how much sleep do you get each night?</t>
  </si>
  <si>
    <t>-</t>
  </si>
  <si>
    <t>Do you have a diagnosed sleep disorder (insomnia, apnea, etc)?</t>
  </si>
  <si>
    <t>How often are you sleepy or very drowsy during a typical day?</t>
  </si>
  <si>
    <t>How would you rate your sleep environment to promote sleep quality?</t>
  </si>
  <si>
    <t>Sleep Disorder(s):</t>
  </si>
  <si>
    <t>Daytime Sleepiness:</t>
  </si>
  <si>
    <t>Sleep Environment Quality:</t>
  </si>
  <si>
    <t>Sleep Schedule Consistency:</t>
  </si>
  <si>
    <t>Sleep Duration:</t>
  </si>
  <si>
    <t>Total Sleep Factor Score:</t>
  </si>
  <si>
    <t xml:space="preserve">Click on the cell in Column D "Your Answer" and a Pulldown Menu will Appear. </t>
  </si>
  <si>
    <t xml:space="preserve">Select your answer to each question on each row. </t>
  </si>
  <si>
    <t>Instructions:</t>
  </si>
  <si>
    <t xml:space="preserve">Questions to </t>
  </si>
  <si>
    <t xml:space="preserve">wellness@srpmic-nsn.gov   </t>
  </si>
  <si>
    <t xml:space="preserve"> </t>
  </si>
  <si>
    <t xml:space="preserve">Click on the SleepFactorEval worksheet tab at bottom of the page. </t>
  </si>
  <si>
    <t xml:space="preserve">Click on each cell in Column D "Your Answer" and a Pulldown Menu will Appear. </t>
  </si>
  <si>
    <t xml:space="preserve">Select your answer from the pulldown menu to each question on each row. </t>
  </si>
  <si>
    <t xml:space="preserve">Questions to    </t>
  </si>
  <si>
    <t xml:space="preserve">wellness@srpmic-nsn.gov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</si>
</sst>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/>
    <xf numFmtId="0" fontId="1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vertical="center" wrapText="1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>
      <alignment vertical="center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1"/>
  </cellXfs>
  <cellStyles count="2">
    <cellStyle name="Hyperlink" xfId="1" builtinId="8"/>
    <cellStyle name="Normal" xfId="0" builtinId="0"/>
  </cellStyles>
  <dxfs count="6">
    <dxf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rgb="FFBDD7EE"/>
          <bgColor rgb="FFBDD7EE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1</xdr:row>
      <xdr:rowOff>6350</xdr:rowOff>
    </xdr:from>
    <xdr:to>
      <xdr:col>7</xdr:col>
      <xdr:colOff>393700</xdr:colOff>
      <xdr:row>5</xdr:row>
      <xdr:rowOff>79190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0898AB-4B05-296C-AE6F-4A087F561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3950" y="203200"/>
          <a:ext cx="3454400" cy="86024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2</xdr:col>
      <xdr:colOff>1</xdr:colOff>
      <xdr:row>7</xdr:row>
      <xdr:rowOff>0</xdr:rowOff>
    </xdr:from>
    <xdr:to>
      <xdr:col>9</xdr:col>
      <xdr:colOff>228601</xdr:colOff>
      <xdr:row>14</xdr:row>
      <xdr:rowOff>172085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FB6BC9-1FD1-DFB3-3956-C071A0C5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6651" y="1377950"/>
          <a:ext cx="4495800" cy="146113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3757A5-547E-4E17-9C61-2326A3AA3FF3}" name="Table13" displayName="Table13" ref="A1:E49" totalsRowShown="0" headerRowDxfId="5">
  <tableColumns count="5">
    <tableColumn id="1" xr3:uid="{D5DEE263-B7BB-4799-8D7F-23960D01500C}" name="Q#" dataDxfId="4"/>
    <tableColumn id="2" xr3:uid="{E8123FA0-995E-48F5-BD16-2AE8CE529CF1}" name="Sleep Category" dataDxfId="3"/>
    <tableColumn id="3" xr3:uid="{2F53BBC0-4457-449B-8D45-9147BA0334C6}" name="Factor"/>
    <tableColumn id="4" xr3:uid="{8AEDF7A1-A648-418C-B224-0E13C365EF78}" name="Your Answer" dataDxfId="2"/>
    <tableColumn id="5" xr3:uid="{ADB93313-20A7-4E92-8C41-114A2155CABC}" name="Points (Auto-Calculated)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wellness@srpmic-nsn.gov" TargetMode="External"/><Relationship Id="rId1" Type="http://schemas.openxmlformats.org/officeDocument/2006/relationships/hyperlink" Target="mailto:wellness@srpmic-nsn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wellness@srpmic-ns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A75C-BAC0-4BA7-8C98-9127FF84F156}">
  <dimension ref="A1:B8"/>
  <sheetViews>
    <sheetView workbookViewId="0">
      <selection activeCell="A12" sqref="A12"/>
    </sheetView>
  </sheetViews>
  <sheetFormatPr defaultRowHeight="14.5" x14ac:dyDescent="0.35"/>
  <cols>
    <col min="1" max="1" width="80.26953125" bestFit="1" customWidth="1"/>
  </cols>
  <sheetData>
    <row r="1" spans="1:2" ht="15.5" x14ac:dyDescent="0.35">
      <c r="A1" s="32" t="s">
        <v>62</v>
      </c>
      <c r="B1" s="4"/>
    </row>
    <row r="2" spans="1:2" ht="15.5" x14ac:dyDescent="0.35">
      <c r="B2" s="3"/>
    </row>
    <row r="3" spans="1:2" ht="15.5" x14ac:dyDescent="0.35">
      <c r="A3" s="31" t="s">
        <v>66</v>
      </c>
      <c r="B3" s="3"/>
    </row>
    <row r="4" spans="1:2" ht="15.5" x14ac:dyDescent="0.35">
      <c r="A4" s="31" t="s">
        <v>67</v>
      </c>
      <c r="B4" s="3"/>
    </row>
    <row r="5" spans="1:2" ht="15.5" x14ac:dyDescent="0.35">
      <c r="A5" s="31" t="s">
        <v>68</v>
      </c>
    </row>
    <row r="6" spans="1:2" ht="15.5" x14ac:dyDescent="0.35">
      <c r="A6" s="3"/>
    </row>
    <row r="7" spans="1:2" ht="15.5" x14ac:dyDescent="0.35">
      <c r="A7" s="31" t="s">
        <v>69</v>
      </c>
      <c r="B7" s="34" t="s">
        <v>65</v>
      </c>
    </row>
    <row r="8" spans="1:2" x14ac:dyDescent="0.35">
      <c r="A8" s="34" t="s">
        <v>70</v>
      </c>
    </row>
  </sheetData>
  <sheetProtection sheet="1" objects="1" scenarios="1"/>
  <hyperlinks>
    <hyperlink ref="B7" r:id="rId1" display="wellness@srpmic-nsn.gov   " xr:uid="{C54ED44A-5BBB-4E66-A2C0-85FFD3FD1A29}"/>
    <hyperlink ref="A8" r:id="rId2" xr:uid="{7F5345E5-80E4-4C2D-9144-EC895E27A914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4255-1F94-45D1-83DB-A90D9C09AF3A}">
  <dimension ref="A1:H54"/>
  <sheetViews>
    <sheetView showGridLines="0" tabSelected="1" zoomScale="50" zoomScaleNormal="50" workbookViewId="0">
      <pane ySplit="1" topLeftCell="A2" activePane="bottomLeft" state="frozen"/>
      <selection pane="bottomLeft" activeCell="D3" sqref="D3"/>
    </sheetView>
  </sheetViews>
  <sheetFormatPr defaultColWidth="52.54296875" defaultRowHeight="15.5" x14ac:dyDescent="0.35"/>
  <cols>
    <col min="1" max="1" width="5.7265625" style="4" customWidth="1"/>
    <col min="2" max="2" width="33.81640625" style="4" customWidth="1"/>
    <col min="3" max="3" width="109.08984375" style="3" customWidth="1"/>
    <col min="4" max="4" width="28.26953125" style="3" customWidth="1"/>
    <col min="5" max="5" width="30.81640625" style="3" customWidth="1"/>
    <col min="6" max="6" width="19" style="3" customWidth="1"/>
    <col min="7" max="7" width="31.54296875" style="3" customWidth="1"/>
    <col min="8" max="8" width="33.81640625" style="3" customWidth="1"/>
    <col min="9" max="16384" width="52.54296875" style="3"/>
  </cols>
  <sheetData>
    <row r="1" spans="1:8" x14ac:dyDescent="0.35">
      <c r="A1" s="8" t="s">
        <v>17</v>
      </c>
      <c r="B1" s="8" t="s">
        <v>47</v>
      </c>
      <c r="C1" s="2" t="s">
        <v>16</v>
      </c>
      <c r="D1" s="2" t="s">
        <v>0</v>
      </c>
      <c r="E1" s="2" t="s">
        <v>1</v>
      </c>
      <c r="F1" s="4"/>
      <c r="G1" s="4"/>
      <c r="H1" s="4"/>
    </row>
    <row r="2" spans="1:8" ht="25" customHeight="1" x14ac:dyDescent="0.35">
      <c r="A2" s="12"/>
      <c r="B2" s="9" t="s">
        <v>58</v>
      </c>
      <c r="C2" s="21"/>
      <c r="D2" s="13"/>
      <c r="E2" s="13"/>
      <c r="F2" s="4"/>
      <c r="G2" s="32" t="s">
        <v>62</v>
      </c>
      <c r="H2" s="4"/>
    </row>
    <row r="3" spans="1:8" ht="20" customHeight="1" x14ac:dyDescent="0.35">
      <c r="A3" s="4">
        <v>1</v>
      </c>
      <c r="B3" s="3"/>
      <c r="C3" s="22" t="s">
        <v>49</v>
      </c>
      <c r="D3" s="7" t="s">
        <v>2</v>
      </c>
      <c r="E3" s="5">
        <f>IF(D3="7–9 hrs",100,IF(D3="6–7 or 9–10 hrs",50,0))</f>
        <v>100</v>
      </c>
      <c r="G3" s="31" t="s">
        <v>60</v>
      </c>
    </row>
    <row r="4" spans="1:8" ht="25" customHeight="1" x14ac:dyDescent="0.35">
      <c r="A4" s="12"/>
      <c r="B4" s="9" t="s">
        <v>57</v>
      </c>
      <c r="C4" s="23"/>
      <c r="D4" s="10"/>
      <c r="E4" s="11" t="s">
        <v>50</v>
      </c>
      <c r="G4" s="31" t="s">
        <v>61</v>
      </c>
    </row>
    <row r="5" spans="1:8" ht="20" customHeight="1" x14ac:dyDescent="0.35">
      <c r="A5" s="4">
        <v>2</v>
      </c>
      <c r="B5" s="3"/>
      <c r="C5" s="22" t="s">
        <v>48</v>
      </c>
      <c r="D5" s="7" t="s">
        <v>44</v>
      </c>
      <c r="E5" s="5">
        <f>IF(D5="&lt;1 hour variation",100,IF(D5="1–2 hours",75,IF(D5="&gt;2 hours",25,IF(D5="&gt;3 hours",0,0))))</f>
        <v>100</v>
      </c>
    </row>
    <row r="6" spans="1:8" ht="20" customHeight="1" x14ac:dyDescent="0.35">
      <c r="A6" s="27">
        <v>3</v>
      </c>
      <c r="B6" s="27"/>
      <c r="C6" s="28" t="s">
        <v>24</v>
      </c>
      <c r="D6" s="29" t="s">
        <v>3</v>
      </c>
      <c r="E6" s="30">
        <f>IF(D6="yes",25,0)</f>
        <v>25</v>
      </c>
      <c r="G6" s="33" t="s">
        <v>63</v>
      </c>
      <c r="H6" s="34" t="s">
        <v>64</v>
      </c>
    </row>
    <row r="7" spans="1:8" ht="20" customHeight="1" x14ac:dyDescent="0.35">
      <c r="A7" s="4">
        <v>4</v>
      </c>
      <c r="C7" s="24" t="s">
        <v>7</v>
      </c>
      <c r="D7" s="7" t="s">
        <v>3</v>
      </c>
      <c r="E7" s="5">
        <f>IF(D7="Yes",50,0)</f>
        <v>50</v>
      </c>
    </row>
    <row r="8" spans="1:8" ht="20" customHeight="1" x14ac:dyDescent="0.35">
      <c r="A8" s="27">
        <v>5</v>
      </c>
      <c r="B8" s="27"/>
      <c r="C8" s="28" t="s">
        <v>46</v>
      </c>
      <c r="D8" s="29" t="s">
        <v>4</v>
      </c>
      <c r="E8" s="30">
        <f>IF(D8="Never",50,IF(D8="Sometimes",25,0))</f>
        <v>50</v>
      </c>
    </row>
    <row r="9" spans="1:8" ht="20" customHeight="1" x14ac:dyDescent="0.35">
      <c r="A9" s="4">
        <v>6</v>
      </c>
      <c r="C9" s="24" t="s">
        <v>25</v>
      </c>
      <c r="D9" s="7" t="s">
        <v>4</v>
      </c>
      <c r="E9" s="5">
        <f>IF(D9="Never",50,IF(D9="Sometimes",25,0))</f>
        <v>50</v>
      </c>
    </row>
    <row r="10" spans="1:8" ht="20" customHeight="1" x14ac:dyDescent="0.35">
      <c r="A10" s="27">
        <v>7</v>
      </c>
      <c r="B10" s="27"/>
      <c r="C10" s="28" t="s">
        <v>26</v>
      </c>
      <c r="D10" s="29" t="s">
        <v>4</v>
      </c>
      <c r="E10" s="30">
        <f t="shared" ref="E10:E13" si="0">IF(D10="Never",50,IF(D10="Sometimes",25,0))</f>
        <v>50</v>
      </c>
    </row>
    <row r="11" spans="1:8" ht="20" customHeight="1" x14ac:dyDescent="0.35">
      <c r="A11" s="4">
        <v>8</v>
      </c>
      <c r="C11" s="24" t="s">
        <v>9</v>
      </c>
      <c r="D11" s="7" t="s">
        <v>4</v>
      </c>
      <c r="E11" s="5">
        <f>IF(D11="Never",25,IF(D11="Sometimes",15,0))</f>
        <v>25</v>
      </c>
    </row>
    <row r="12" spans="1:8" ht="20" customHeight="1" x14ac:dyDescent="0.35">
      <c r="A12" s="27">
        <v>9</v>
      </c>
      <c r="B12" s="27"/>
      <c r="C12" s="28" t="s">
        <v>10</v>
      </c>
      <c r="D12" s="29" t="s">
        <v>4</v>
      </c>
      <c r="E12" s="30">
        <f t="shared" si="0"/>
        <v>50</v>
      </c>
    </row>
    <row r="13" spans="1:8" ht="20" customHeight="1" x14ac:dyDescent="0.35">
      <c r="A13" s="4">
        <v>10</v>
      </c>
      <c r="C13" s="24" t="s">
        <v>27</v>
      </c>
      <c r="D13" s="7" t="s">
        <v>4</v>
      </c>
      <c r="E13" s="5">
        <f t="shared" si="0"/>
        <v>50</v>
      </c>
    </row>
    <row r="14" spans="1:8" ht="20" customHeight="1" x14ac:dyDescent="0.35">
      <c r="A14" s="27">
        <v>11</v>
      </c>
      <c r="B14" s="27"/>
      <c r="C14" s="28" t="s">
        <v>28</v>
      </c>
      <c r="D14" s="29" t="s">
        <v>4</v>
      </c>
      <c r="E14" s="30">
        <f>IF(D14="Never",25,IF(D14="Sometimes",10,0))</f>
        <v>25</v>
      </c>
    </row>
    <row r="15" spans="1:8" ht="20" customHeight="1" x14ac:dyDescent="0.35">
      <c r="A15" s="4">
        <v>12</v>
      </c>
      <c r="C15" s="24" t="s">
        <v>29</v>
      </c>
      <c r="D15" s="7" t="s">
        <v>6</v>
      </c>
      <c r="E15" s="5">
        <f>IF(D15="Never",0,IF(D15="Sometimes",15,25))</f>
        <v>25</v>
      </c>
    </row>
    <row r="16" spans="1:8" ht="20" customHeight="1" x14ac:dyDescent="0.35">
      <c r="A16" s="27">
        <v>13</v>
      </c>
      <c r="B16" s="27"/>
      <c r="C16" s="28" t="s">
        <v>30</v>
      </c>
      <c r="D16" s="29" t="s">
        <v>6</v>
      </c>
      <c r="E16" s="30">
        <f>IF(D16="Never",0,IF(D16="Sometimes",15,25))</f>
        <v>25</v>
      </c>
    </row>
    <row r="17" spans="1:5" ht="25" customHeight="1" x14ac:dyDescent="0.35">
      <c r="A17" s="12"/>
      <c r="B17" s="9" t="s">
        <v>54</v>
      </c>
      <c r="C17" s="25"/>
      <c r="D17" s="10"/>
      <c r="E17" s="11" t="s">
        <v>50</v>
      </c>
    </row>
    <row r="18" spans="1:5" ht="20" customHeight="1" x14ac:dyDescent="0.35">
      <c r="A18" s="4">
        <v>14</v>
      </c>
      <c r="B18" s="3"/>
      <c r="C18" s="22" t="s">
        <v>51</v>
      </c>
      <c r="D18" s="7" t="s">
        <v>23</v>
      </c>
      <c r="E18" s="5">
        <f>IF(D18="No",150,0)</f>
        <v>150</v>
      </c>
    </row>
    <row r="19" spans="1:5" ht="20" customHeight="1" x14ac:dyDescent="0.35">
      <c r="A19" s="27">
        <v>15</v>
      </c>
      <c r="B19" s="27"/>
      <c r="C19" s="28" t="s">
        <v>5</v>
      </c>
      <c r="D19" s="29" t="s">
        <v>3</v>
      </c>
      <c r="E19" s="30">
        <f>IF(D19="yes",25,0)</f>
        <v>25</v>
      </c>
    </row>
    <row r="20" spans="1:5" ht="20" customHeight="1" x14ac:dyDescent="0.35">
      <c r="A20" s="4">
        <v>16</v>
      </c>
      <c r="C20" s="24" t="s">
        <v>18</v>
      </c>
      <c r="D20" s="7" t="s">
        <v>4</v>
      </c>
      <c r="E20" s="5">
        <f>IF(D20="Never",50,IF(D20="Sometimes",25,0))</f>
        <v>50</v>
      </c>
    </row>
    <row r="21" spans="1:5" ht="20" customHeight="1" x14ac:dyDescent="0.35">
      <c r="A21" s="27">
        <v>17</v>
      </c>
      <c r="B21" s="27"/>
      <c r="C21" s="28" t="s">
        <v>45</v>
      </c>
      <c r="D21" s="29" t="s">
        <v>4</v>
      </c>
      <c r="E21" s="30">
        <f>IF(D21="Never",100,IF(D21="Sometimes",50,0))</f>
        <v>100</v>
      </c>
    </row>
    <row r="22" spans="1:5" ht="25" customHeight="1" x14ac:dyDescent="0.35">
      <c r="A22" s="12"/>
      <c r="B22" s="9" t="s">
        <v>55</v>
      </c>
      <c r="C22" s="25"/>
      <c r="D22" s="10"/>
      <c r="E22" s="11" t="s">
        <v>50</v>
      </c>
    </row>
    <row r="23" spans="1:5" ht="20" customHeight="1" x14ac:dyDescent="0.35">
      <c r="A23" s="4">
        <v>18</v>
      </c>
      <c r="C23" s="22" t="s">
        <v>52</v>
      </c>
      <c r="D23" s="7" t="s">
        <v>4</v>
      </c>
      <c r="E23" s="5">
        <f>IF(D23="Never",50,IF(D23="Sometimes",15,0))</f>
        <v>50</v>
      </c>
    </row>
    <row r="24" spans="1:5" ht="20" customHeight="1" x14ac:dyDescent="0.35">
      <c r="A24" s="27">
        <v>19</v>
      </c>
      <c r="B24" s="27"/>
      <c r="C24" s="28" t="s">
        <v>31</v>
      </c>
      <c r="D24" s="29" t="s">
        <v>6</v>
      </c>
      <c r="E24" s="30">
        <f>IF(D24="Never",0,IF(D24="Sometimes",25,50))</f>
        <v>50</v>
      </c>
    </row>
    <row r="25" spans="1:5" ht="20" customHeight="1" x14ac:dyDescent="0.35">
      <c r="A25" s="4">
        <v>20</v>
      </c>
      <c r="C25" s="24" t="s">
        <v>32</v>
      </c>
      <c r="D25" s="7" t="s">
        <v>4</v>
      </c>
      <c r="E25" s="5">
        <f t="shared" ref="E25:E31" si="1">IF(D25="Never",50,IF(D25="Sometimes",15,0))</f>
        <v>50</v>
      </c>
    </row>
    <row r="26" spans="1:5" ht="20" customHeight="1" x14ac:dyDescent="0.35">
      <c r="A26" s="27">
        <v>21</v>
      </c>
      <c r="B26" s="27"/>
      <c r="C26" s="28" t="s">
        <v>13</v>
      </c>
      <c r="D26" s="29" t="s">
        <v>4</v>
      </c>
      <c r="E26" s="30">
        <f t="shared" si="1"/>
        <v>50</v>
      </c>
    </row>
    <row r="27" spans="1:5" ht="20" customHeight="1" x14ac:dyDescent="0.35">
      <c r="A27" s="4">
        <v>22</v>
      </c>
      <c r="C27" s="24" t="s">
        <v>33</v>
      </c>
      <c r="D27" s="7" t="s">
        <v>4</v>
      </c>
      <c r="E27" s="5">
        <f>IF(D27="Never",50,IF(D27="Sometimes",15,0))</f>
        <v>50</v>
      </c>
    </row>
    <row r="28" spans="1:5" ht="20" customHeight="1" x14ac:dyDescent="0.35">
      <c r="A28" s="27">
        <v>23</v>
      </c>
      <c r="B28" s="27"/>
      <c r="C28" s="28" t="s">
        <v>20</v>
      </c>
      <c r="D28" s="29" t="s">
        <v>4</v>
      </c>
      <c r="E28" s="30">
        <f>IF(D28="Never",75,IF(D28="Sometimes",10,0))</f>
        <v>75</v>
      </c>
    </row>
    <row r="29" spans="1:5" ht="20" customHeight="1" x14ac:dyDescent="0.35">
      <c r="A29" s="4">
        <v>24</v>
      </c>
      <c r="C29" s="24" t="s">
        <v>14</v>
      </c>
      <c r="D29" s="7" t="s">
        <v>3</v>
      </c>
      <c r="E29" s="5">
        <f>IF(D29="Yes",25,IF(D29="Somewhat",15,0))</f>
        <v>25</v>
      </c>
    </row>
    <row r="30" spans="1:5" ht="20" customHeight="1" x14ac:dyDescent="0.35">
      <c r="A30" s="27">
        <v>25</v>
      </c>
      <c r="B30" s="27"/>
      <c r="C30" s="28" t="s">
        <v>34</v>
      </c>
      <c r="D30" s="29" t="s">
        <v>4</v>
      </c>
      <c r="E30" s="30">
        <f>IF(D30="Never",50,IF(D30="Sometimes",25,0))</f>
        <v>50</v>
      </c>
    </row>
    <row r="31" spans="1:5" ht="20" customHeight="1" x14ac:dyDescent="0.35">
      <c r="A31" s="4">
        <v>26</v>
      </c>
      <c r="C31" s="24" t="s">
        <v>21</v>
      </c>
      <c r="D31" s="7" t="s">
        <v>4</v>
      </c>
      <c r="E31" s="5">
        <f t="shared" si="1"/>
        <v>50</v>
      </c>
    </row>
    <row r="32" spans="1:5" ht="20" customHeight="1" x14ac:dyDescent="0.35">
      <c r="A32" s="4">
        <v>27</v>
      </c>
      <c r="B32" s="27"/>
      <c r="C32" s="28" t="s">
        <v>15</v>
      </c>
      <c r="D32" s="29" t="s">
        <v>4</v>
      </c>
      <c r="E32" s="30">
        <f>IF(D32="Never",15,IF(D32="Sometimes",10,0))</f>
        <v>15</v>
      </c>
    </row>
    <row r="33" spans="1:5" ht="25" customHeight="1" x14ac:dyDescent="0.35">
      <c r="A33" s="12"/>
      <c r="B33" s="9" t="s">
        <v>56</v>
      </c>
      <c r="C33" s="25"/>
      <c r="D33" s="10"/>
      <c r="E33" s="11" t="s">
        <v>50</v>
      </c>
    </row>
    <row r="34" spans="1:5" ht="20" customHeight="1" x14ac:dyDescent="0.35">
      <c r="A34" s="4">
        <v>28</v>
      </c>
      <c r="C34" s="22" t="s">
        <v>53</v>
      </c>
      <c r="D34" s="7" t="s">
        <v>19</v>
      </c>
      <c r="E34" s="5">
        <f>IF(D34="Good",50,IF(D34="Fair",25,0))</f>
        <v>50</v>
      </c>
    </row>
    <row r="35" spans="1:5" ht="20" customHeight="1" x14ac:dyDescent="0.35">
      <c r="A35" s="27">
        <v>29</v>
      </c>
      <c r="B35" s="27"/>
      <c r="C35" s="28" t="s">
        <v>42</v>
      </c>
      <c r="D35" s="29" t="s">
        <v>6</v>
      </c>
      <c r="E35" s="30">
        <f>IF(D35="Never",0,IF(D35="Sometimes",10,25))</f>
        <v>25</v>
      </c>
    </row>
    <row r="36" spans="1:5" ht="20" customHeight="1" x14ac:dyDescent="0.35">
      <c r="A36" s="4">
        <v>30</v>
      </c>
      <c r="C36" s="24" t="s">
        <v>43</v>
      </c>
      <c r="D36" s="7" t="s">
        <v>6</v>
      </c>
      <c r="E36" s="5">
        <f>IF(D36="Never",0,IF(D36="Sometimes",10,25))</f>
        <v>25</v>
      </c>
    </row>
    <row r="37" spans="1:5" ht="20" customHeight="1" x14ac:dyDescent="0.35">
      <c r="A37" s="27">
        <v>31</v>
      </c>
      <c r="B37" s="27"/>
      <c r="C37" s="28" t="s">
        <v>22</v>
      </c>
      <c r="D37" s="29" t="s">
        <v>4</v>
      </c>
      <c r="E37" s="30">
        <f>IF(D37="Never",25,IF(D37="Sometimes",10,0))</f>
        <v>25</v>
      </c>
    </row>
    <row r="38" spans="1:5" ht="20" customHeight="1" x14ac:dyDescent="0.35">
      <c r="A38" s="4">
        <v>32</v>
      </c>
      <c r="C38" s="24" t="s">
        <v>35</v>
      </c>
      <c r="D38" s="7" t="s">
        <v>4</v>
      </c>
      <c r="E38" s="5">
        <f t="shared" ref="E38:E39" si="2">IF(D38="Never",15,IF(D38="Sometimes",10,0))</f>
        <v>15</v>
      </c>
    </row>
    <row r="39" spans="1:5" ht="20" customHeight="1" x14ac:dyDescent="0.35">
      <c r="A39" s="27">
        <v>33</v>
      </c>
      <c r="B39" s="27"/>
      <c r="C39" s="28" t="s">
        <v>36</v>
      </c>
      <c r="D39" s="29" t="s">
        <v>4</v>
      </c>
      <c r="E39" s="30">
        <f t="shared" si="2"/>
        <v>15</v>
      </c>
    </row>
    <row r="40" spans="1:5" ht="25" customHeight="1" x14ac:dyDescent="0.35">
      <c r="A40" s="12"/>
      <c r="B40" s="9" t="s">
        <v>11</v>
      </c>
      <c r="C40" s="26"/>
      <c r="D40" s="15"/>
      <c r="E40" s="16" t="s">
        <v>50</v>
      </c>
    </row>
    <row r="41" spans="1:5" ht="20" customHeight="1" x14ac:dyDescent="0.35">
      <c r="A41" s="4">
        <v>34</v>
      </c>
      <c r="C41" s="24" t="s">
        <v>37</v>
      </c>
      <c r="D41" s="7" t="s">
        <v>4</v>
      </c>
      <c r="E41" s="5">
        <f>IF(D41="Never",15,IF(D41="Sometimes",50,0))</f>
        <v>15</v>
      </c>
    </row>
    <row r="42" spans="1:5" ht="20" customHeight="1" x14ac:dyDescent="0.35">
      <c r="A42" s="27">
        <v>35</v>
      </c>
      <c r="B42" s="27"/>
      <c r="C42" s="28" t="s">
        <v>38</v>
      </c>
      <c r="D42" s="29" t="s">
        <v>4</v>
      </c>
      <c r="E42" s="30">
        <f>IF(D42="Never",15,IF(D42="Sometimes",5,0))</f>
        <v>15</v>
      </c>
    </row>
    <row r="43" spans="1:5" ht="20" customHeight="1" x14ac:dyDescent="0.35">
      <c r="A43" s="4">
        <v>36</v>
      </c>
      <c r="C43" s="24" t="s">
        <v>39</v>
      </c>
      <c r="D43" s="7" t="s">
        <v>4</v>
      </c>
      <c r="E43" s="5">
        <f>IF(D43="Never",15,IF(D43="Sometimes",5,0))</f>
        <v>15</v>
      </c>
    </row>
    <row r="44" spans="1:5" ht="20" customHeight="1" x14ac:dyDescent="0.35">
      <c r="A44" s="27">
        <v>37</v>
      </c>
      <c r="B44" s="27"/>
      <c r="C44" s="28" t="s">
        <v>40</v>
      </c>
      <c r="D44" s="29" t="s">
        <v>6</v>
      </c>
      <c r="E44" s="30">
        <f>IF(D44="Never",0,IF(D44="Sometimes",15,25))</f>
        <v>25</v>
      </c>
    </row>
    <row r="45" spans="1:5" ht="20" customHeight="1" x14ac:dyDescent="0.35">
      <c r="A45" s="4">
        <v>38</v>
      </c>
      <c r="C45" s="24" t="s">
        <v>41</v>
      </c>
      <c r="D45" s="7" t="s">
        <v>6</v>
      </c>
      <c r="E45" s="5">
        <f>IF(D45="Never",0,IF(D45="Sometimes",15,25))</f>
        <v>25</v>
      </c>
    </row>
    <row r="46" spans="1:5" ht="20" customHeight="1" x14ac:dyDescent="0.35">
      <c r="A46" s="27">
        <v>39</v>
      </c>
      <c r="B46" s="27"/>
      <c r="C46" s="28" t="s">
        <v>12</v>
      </c>
      <c r="D46" s="29" t="s">
        <v>6</v>
      </c>
      <c r="E46" s="30">
        <f>IF(D46="Never",0,IF(D46="Sometimes",10,25))</f>
        <v>25</v>
      </c>
    </row>
    <row r="47" spans="1:5" x14ac:dyDescent="0.35">
      <c r="C47" s="1"/>
    </row>
    <row r="48" spans="1:5" ht="18" x14ac:dyDescent="0.4">
      <c r="A48" s="12"/>
      <c r="B48" s="12"/>
      <c r="C48" s="14"/>
      <c r="D48" s="17" t="s">
        <v>59</v>
      </c>
      <c r="E48" s="18">
        <f>SUM(E3:E46)</f>
        <v>1690</v>
      </c>
    </row>
    <row r="49" spans="4:6" ht="18" x14ac:dyDescent="0.35">
      <c r="D49" s="19" t="s">
        <v>8</v>
      </c>
      <c r="E49" s="20" t="str">
        <f>IF(E48&gt;=1521,"A",IF(E48&gt;=1352,"B",IF(E48&gt;=1014,"C",IF(E48&lt;=676,"D"," Poor Sleep Health"))))</f>
        <v>A</v>
      </c>
    </row>
    <row r="51" spans="4:6" x14ac:dyDescent="0.35">
      <c r="F51" s="6"/>
    </row>
    <row r="52" spans="4:6" x14ac:dyDescent="0.35">
      <c r="F52" s="6"/>
    </row>
    <row r="53" spans="4:6" x14ac:dyDescent="0.35">
      <c r="F53" s="6"/>
    </row>
    <row r="54" spans="4:6" x14ac:dyDescent="0.35">
      <c r="F54" s="6"/>
    </row>
  </sheetData>
  <sheetProtection sheet="1" objects="1" scenarios="1"/>
  <conditionalFormatting sqref="E3:E46">
    <cfRule type="cellIs" dxfId="0" priority="1" operator="equal">
      <formula>0</formula>
    </cfRule>
  </conditionalFormatting>
  <dataValidations count="6">
    <dataValidation type="list" allowBlank="1" showInputMessage="1" showErrorMessage="1" sqref="D29" xr:uid="{28EF1F8D-706D-4120-A6CE-380822187EF9}">
      <formula1>"No,Somewhat,Yes"</formula1>
    </dataValidation>
    <dataValidation type="list" allowBlank="1" showInputMessage="1" showErrorMessage="1" sqref="D6:D7 D18:D19" xr:uid="{D0EB90F4-0035-48C1-99E4-9A2C11376667}">
      <formula1>"No,Yes"</formula1>
    </dataValidation>
    <dataValidation type="list" allowBlank="1" showInputMessage="1" showErrorMessage="1" sqref="D3:D4" xr:uid="{6E977F18-2397-4628-90BC-2503BEBD526E}">
      <formula1>"7–9 hrs,6–7 or 9–10 hrs,&lt;6 or &gt;10 hrs"</formula1>
    </dataValidation>
    <dataValidation type="list" allowBlank="1" showInputMessage="1" showErrorMessage="1" sqref="D5" xr:uid="{27162E23-D764-4CC5-89A7-D80612B5A0F5}">
      <formula1>"&lt;1 hour variation,1–2 hours,&gt;2 hours,&gt;3hours"</formula1>
    </dataValidation>
    <dataValidation type="list" allowBlank="1" showInputMessage="1" showErrorMessage="1" sqref="D8:D17 D20:D28 D30:D33 D35:D39 D41:D46" xr:uid="{EE33BB85-9603-42E2-AD0F-6C9F2F01EFFB}">
      <formula1>"Never,Sometimes,Often"</formula1>
    </dataValidation>
    <dataValidation type="list" allowBlank="1" showInputMessage="1" showErrorMessage="1" sqref="D34 D40 D47" xr:uid="{C4043346-E463-44FD-96A6-A322E1E63432}">
      <formula1>"Good,Fair,Poor"</formula1>
    </dataValidation>
  </dataValidations>
  <hyperlinks>
    <hyperlink ref="H6" r:id="rId1" xr:uid="{12D227D4-640D-4F17-813A-E29EEDCA6CF3}"/>
  </hyperlinks>
  <pageMargins left="0.75" right="0.75" top="1" bottom="1" header="0.5" footer="0.5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SleepFactorEval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Weiler, Andrew</cp:lastModifiedBy>
  <dcterms:created xsi:type="dcterms:W3CDTF">2025-07-17T21:50:53Z</dcterms:created>
  <dcterms:modified xsi:type="dcterms:W3CDTF">2025-07-18T22:05:58Z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1904494985</vt:i4>
  </property>
  <property fmtid="{D5CDD505-2E9C-101B-9397-08002B2CF9AE}" pid="3" name="_NewReviewCycle">
    <vt:lpwstr/>
  </property>
  <property fmtid="{D5CDD505-2E9C-101B-9397-08002B2CF9AE}" pid="4" name="_EmailSubject">
    <vt:lpwstr>Requested updates to  https://srpmic-nsn.gov/challenges-e8-challenge/ Sleep Factor section</vt:lpwstr>
  </property>
  <property fmtid="{D5CDD505-2E9C-101B-9397-08002B2CF9AE}" pid="5" name="_AuthorEmail">
    <vt:lpwstr>Andrew.Weiler@SRPMIC-nsn.gov</vt:lpwstr>
  </property>
  <property fmtid="{D5CDD505-2E9C-101B-9397-08002B2CF9AE}" pid="6" name="_AuthorEmailDisplayName">
    <vt:lpwstr>Weiler, Andrew</vt:lpwstr>
  </property>
  <property fmtid="{D5CDD505-2E9C-101B-9397-08002B2CF9AE}" pid="8" name="_PreviousAdHocReviewCycleID">
    <vt:i4>1229790888</vt:i4>
  </property>
</Properties>
</file>